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115" windowHeight="748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4" i="1"/>
  <c r="B34"/>
  <c r="C33"/>
  <c r="C35" s="1"/>
  <c r="B32"/>
  <c r="B31"/>
  <c r="B30"/>
  <c r="F24"/>
  <c r="D24"/>
  <c r="C24"/>
  <c r="B23"/>
  <c r="B21"/>
  <c r="B20"/>
  <c r="B19"/>
  <c r="B18"/>
  <c r="B17"/>
  <c r="B16"/>
  <c r="B15"/>
  <c r="B14"/>
  <c r="F13"/>
  <c r="F26" s="1"/>
  <c r="D13"/>
  <c r="D26" s="1"/>
  <c r="C13"/>
  <c r="C26" s="1"/>
  <c r="B12"/>
  <c r="B11"/>
  <c r="B10"/>
  <c r="B9"/>
  <c r="B8"/>
  <c r="B7"/>
  <c r="B13" s="1"/>
  <c r="B24" l="1"/>
  <c r="B33"/>
  <c r="B35" s="1"/>
  <c r="B26"/>
  <c r="B36"/>
  <c r="C36"/>
</calcChain>
</file>

<file path=xl/sharedStrings.xml><?xml version="1.0" encoding="utf-8"?>
<sst xmlns="http://schemas.openxmlformats.org/spreadsheetml/2006/main" count="54" uniqueCount="50">
  <si>
    <t>ASKER BRIDGEKLUBB</t>
  </si>
  <si>
    <t>ÅRSREGNSKAP  2013</t>
  </si>
  <si>
    <t>FORSLAG</t>
  </si>
  <si>
    <t>REGNSKAP</t>
  </si>
  <si>
    <t>BUDSJETT</t>
  </si>
  <si>
    <t>Spilleavgift</t>
  </si>
  <si>
    <t>Utleie/dublering av spill</t>
  </si>
  <si>
    <t>Medlemskontingent</t>
  </si>
  <si>
    <t>Grasrotandel</t>
  </si>
  <si>
    <t>Diverse inntekter</t>
  </si>
  <si>
    <t>Renter/gebyrer</t>
  </si>
  <si>
    <t>SUM INNTEKTER</t>
  </si>
  <si>
    <t>Premier</t>
  </si>
  <si>
    <t>Turneringsledelse</t>
  </si>
  <si>
    <t>Spilldubletter</t>
  </si>
  <si>
    <t>Husleie</t>
  </si>
  <si>
    <t>Materiell</t>
  </si>
  <si>
    <t>Forbund/krets medl.avgift</t>
  </si>
  <si>
    <t>Forbund - Serviceavgift</t>
  </si>
  <si>
    <t>Medlemsrekruttering og informasjon</t>
  </si>
  <si>
    <t>Mester/kretspoeng</t>
  </si>
  <si>
    <t>Diverse utgifter</t>
  </si>
  <si>
    <t>SUM UTGIFTER</t>
  </si>
  <si>
    <t>NETTORESULTAT</t>
  </si>
  <si>
    <t>STATUS pr. 31/12</t>
  </si>
  <si>
    <t>Kasse</t>
  </si>
  <si>
    <t>Bank</t>
  </si>
  <si>
    <t>Fordringer</t>
  </si>
  <si>
    <t>SUM EIENDELER</t>
  </si>
  <si>
    <t>Gjeld</t>
  </si>
  <si>
    <t>Egenkapital</t>
  </si>
  <si>
    <t>SUM  GJELD/EGENKAPITAL</t>
  </si>
  <si>
    <t>Spilleavgift:  (inl. Kr 10 til NBF)</t>
  </si>
  <si>
    <t>kr. 70,00 pr. spiller pr. kveld for seniormedlem</t>
  </si>
  <si>
    <t>kr. 40,00 pr. spiller pr. kveld for juniormedlem</t>
  </si>
  <si>
    <t>Medlemskontingent 2013:</t>
  </si>
  <si>
    <t>A-medl.</t>
  </si>
  <si>
    <t>kr. 300</t>
  </si>
  <si>
    <t>(herav NBF/Krets kr.   260,-)</t>
  </si>
  <si>
    <t>(under forutsetning av at</t>
  </si>
  <si>
    <t>Jr.-medl.</t>
  </si>
  <si>
    <t>kr. 150</t>
  </si>
  <si>
    <t>(herav NBF/Krets kr.   120,-)</t>
  </si>
  <si>
    <t>Forbund/Krets ikke øker</t>
  </si>
  <si>
    <t>K-medl.</t>
  </si>
  <si>
    <t>tilskuddet fra klubbene)</t>
  </si>
  <si>
    <t>Klubbkontingent - til NBF</t>
  </si>
  <si>
    <t>Asker BK</t>
  </si>
  <si>
    <t>kr. 1000,-</t>
  </si>
  <si>
    <t>Kommentarer til budsjettforslaget for 2014:</t>
  </si>
</sst>
</file>

<file path=xl/styles.xml><?xml version="1.0" encoding="utf-8"?>
<styleSheet xmlns="http://schemas.openxmlformats.org/spreadsheetml/2006/main">
  <numFmts count="3">
    <numFmt numFmtId="164" formatCode="0.00_);[Red]\(0.00\)"/>
    <numFmt numFmtId="165" formatCode="0_);[Red]\(0\)"/>
    <numFmt numFmtId="166" formatCode="0.000_);[Red]\(0.000\)"/>
  </numFmts>
  <fonts count="10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164" fontId="4" fillId="0" borderId="0" xfId="0" applyNumberFormat="1" applyFont="1" applyFill="1" applyAlignment="1">
      <alignment horizontal="centerContinuous"/>
    </xf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5" fillId="0" borderId="4" xfId="0" applyNumberFormat="1" applyFont="1" applyFill="1" applyBorder="1" applyAlignment="1">
      <alignment horizontal="centerContinuous"/>
    </xf>
    <xf numFmtId="164" fontId="2" fillId="0" borderId="5" xfId="0" applyNumberFormat="1" applyFont="1" applyFill="1" applyBorder="1"/>
    <xf numFmtId="164" fontId="5" fillId="0" borderId="0" xfId="0" applyNumberFormat="1" applyFont="1" applyFill="1" applyBorder="1" applyAlignment="1">
      <alignment horizontal="centerContinuous"/>
    </xf>
    <xf numFmtId="164" fontId="5" fillId="0" borderId="6" xfId="0" applyNumberFormat="1" applyFont="1" applyFill="1" applyBorder="1" applyAlignment="1">
      <alignment horizontal="centerContinuous"/>
    </xf>
    <xf numFmtId="164" fontId="5" fillId="0" borderId="7" xfId="0" applyNumberFormat="1" applyFont="1" applyFill="1" applyBorder="1" applyAlignment="1">
      <alignment horizontal="centerContinuous"/>
    </xf>
    <xf numFmtId="164" fontId="2" fillId="0" borderId="8" xfId="0" applyNumberFormat="1" applyFont="1" applyFill="1" applyBorder="1"/>
    <xf numFmtId="165" fontId="6" fillId="0" borderId="9" xfId="0" quotePrefix="1" applyNumberFormat="1" applyFont="1" applyFill="1" applyBorder="1" applyAlignment="1" applyProtection="1">
      <alignment horizontal="center"/>
      <protection locked="0"/>
    </xf>
    <xf numFmtId="165" fontId="6" fillId="0" borderId="9" xfId="0" quotePrefix="1" applyNumberFormat="1" applyFont="1" applyFill="1" applyBorder="1" applyAlignment="1">
      <alignment horizontal="center"/>
    </xf>
    <xf numFmtId="165" fontId="6" fillId="0" borderId="10" xfId="0" quotePrefix="1" applyNumberFormat="1" applyFont="1" applyFill="1" applyBorder="1" applyAlignment="1">
      <alignment horizontal="center"/>
    </xf>
    <xf numFmtId="165" fontId="2" fillId="0" borderId="0" xfId="0" applyNumberFormat="1" applyFont="1" applyFill="1"/>
    <xf numFmtId="165" fontId="6" fillId="0" borderId="11" xfId="0" quotePrefix="1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6" fillId="0" borderId="0" xfId="0" applyNumberFormat="1" applyFont="1" applyFill="1" applyProtection="1"/>
    <xf numFmtId="164" fontId="2" fillId="0" borderId="7" xfId="0" applyNumberFormat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 applyProtection="1"/>
    <xf numFmtId="164" fontId="6" fillId="0" borderId="13" xfId="0" applyNumberFormat="1" applyFont="1" applyFill="1" applyBorder="1"/>
    <xf numFmtId="164" fontId="6" fillId="0" borderId="14" xfId="0" applyNumberFormat="1" applyFont="1" applyFill="1" applyBorder="1"/>
    <xf numFmtId="164" fontId="6" fillId="0" borderId="15" xfId="0" applyNumberFormat="1" applyFont="1" applyFill="1" applyBorder="1"/>
    <xf numFmtId="164" fontId="2" fillId="0" borderId="16" xfId="0" applyNumberFormat="1" applyFont="1" applyFill="1" applyBorder="1"/>
    <xf numFmtId="164" fontId="6" fillId="0" borderId="0" xfId="0" applyNumberFormat="1" applyFont="1" applyFill="1"/>
    <xf numFmtId="164" fontId="6" fillId="0" borderId="6" xfId="0" applyNumberFormat="1" applyFont="1" applyFill="1" applyBorder="1"/>
    <xf numFmtId="164" fontId="6" fillId="0" borderId="7" xfId="0" applyNumberFormat="1" applyFont="1" applyFill="1" applyBorder="1"/>
    <xf numFmtId="164" fontId="6" fillId="0" borderId="17" xfId="0" applyNumberFormat="1" applyFont="1" applyFill="1" applyBorder="1"/>
    <xf numFmtId="164" fontId="6" fillId="0" borderId="9" xfId="0" applyNumberFormat="1" applyFont="1" applyFill="1" applyBorder="1" applyProtection="1"/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164" fontId="6" fillId="0" borderId="11" xfId="0" applyNumberFormat="1" applyFont="1" applyFill="1" applyBorder="1"/>
    <xf numFmtId="164" fontId="6" fillId="0" borderId="18" xfId="0" applyNumberFormat="1" applyFont="1" applyFill="1" applyBorder="1"/>
    <xf numFmtId="164" fontId="6" fillId="0" borderId="19" xfId="0" applyNumberFormat="1" applyFont="1" applyFill="1" applyBorder="1" applyAlignment="1">
      <alignment horizontal="centerContinuous"/>
    </xf>
    <xf numFmtId="164" fontId="6" fillId="0" borderId="20" xfId="0" applyNumberFormat="1" applyFont="1" applyFill="1" applyBorder="1" applyAlignment="1">
      <alignment horizontal="centerContinuous"/>
    </xf>
    <xf numFmtId="164" fontId="7" fillId="0" borderId="0" xfId="0" applyNumberFormat="1" applyFont="1" applyFill="1"/>
    <xf numFmtId="164" fontId="6" fillId="0" borderId="6" xfId="0" applyNumberFormat="1" applyFont="1" applyFill="1" applyBorder="1" applyProtection="1"/>
    <xf numFmtId="164" fontId="6" fillId="0" borderId="21" xfId="0" applyNumberFormat="1" applyFont="1" applyFill="1" applyBorder="1" applyProtection="1"/>
    <xf numFmtId="164" fontId="2" fillId="0" borderId="0" xfId="0" applyNumberFormat="1" applyFont="1" applyFill="1" applyProtection="1"/>
    <xf numFmtId="164" fontId="6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4" fontId="8" fillId="0" borderId="0" xfId="0" applyNumberFormat="1" applyFont="1" applyFill="1" applyProtection="1"/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164" fontId="2" fillId="0" borderId="0" xfId="0" quotePrefix="1" applyNumberFormat="1" applyFont="1" applyFill="1"/>
    <xf numFmtId="166" fontId="6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rho/AppData/Local/Microsoft/Windows/Temporary%20Internet%20Files/Content.IE5/HJM3A2GB/Dagbok%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bok_13"/>
      <sheetName val="Årsregn"/>
    </sheetNames>
    <sheetDataSet>
      <sheetData sheetId="0">
        <row r="3">
          <cell r="E3">
            <v>-242</v>
          </cell>
          <cell r="F3">
            <v>-91599.97</v>
          </cell>
          <cell r="G3">
            <v>119490</v>
          </cell>
          <cell r="H3">
            <v>0</v>
          </cell>
          <cell r="I3">
            <v>-33603</v>
          </cell>
          <cell r="J3">
            <v>-5989</v>
          </cell>
          <cell r="K3">
            <v>10147</v>
          </cell>
          <cell r="L3">
            <v>-5577</v>
          </cell>
          <cell r="M3">
            <v>0</v>
          </cell>
          <cell r="N3">
            <v>2600</v>
          </cell>
          <cell r="O3">
            <v>22400</v>
          </cell>
          <cell r="P3">
            <v>-66938</v>
          </cell>
          <cell r="Q3">
            <v>-3366.5</v>
          </cell>
          <cell r="R3">
            <v>-17260</v>
          </cell>
          <cell r="S3">
            <v>-18570</v>
          </cell>
          <cell r="T3">
            <v>-2196</v>
          </cell>
          <cell r="U3">
            <v>8505.5</v>
          </cell>
          <cell r="V3">
            <v>1088.9100000000001</v>
          </cell>
          <cell r="Z3">
            <v>5873</v>
          </cell>
          <cell r="AA3">
            <v>-5613</v>
          </cell>
        </row>
        <row r="4">
          <cell r="N4">
            <v>19380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G1" sqref="G1"/>
    </sheetView>
  </sheetViews>
  <sheetFormatPr baseColWidth="10" defaultRowHeight="15"/>
  <cols>
    <col min="1" max="1" width="32.5703125" customWidth="1"/>
    <col min="2" max="2" width="14" customWidth="1"/>
    <col min="3" max="3" width="13.85546875" customWidth="1"/>
    <col min="4" max="4" width="13.7109375" customWidth="1"/>
    <col min="5" max="5" width="2" customWidth="1"/>
    <col min="6" max="6" width="14.7109375" customWidth="1"/>
  </cols>
  <sheetData>
    <row r="1" spans="1:7" ht="23.25">
      <c r="A1" s="1" t="s">
        <v>0</v>
      </c>
      <c r="B1" s="2"/>
      <c r="C1" s="2"/>
      <c r="D1" s="3"/>
      <c r="E1" s="2"/>
      <c r="F1" s="2"/>
      <c r="G1" s="2"/>
    </row>
    <row r="2" spans="1:7" ht="23.25">
      <c r="A2" s="1"/>
      <c r="B2" s="4" t="s">
        <v>1</v>
      </c>
      <c r="C2" s="4"/>
      <c r="D2" s="4"/>
      <c r="E2" s="2"/>
      <c r="F2" s="2"/>
      <c r="G2" s="2"/>
    </row>
    <row r="3" spans="1:7" ht="24" thickBot="1">
      <c r="A3" s="1"/>
      <c r="B3" s="2"/>
      <c r="C3" s="2"/>
      <c r="D3" s="2"/>
      <c r="E3" s="2"/>
      <c r="F3" s="2"/>
      <c r="G3" s="2"/>
    </row>
    <row r="4" spans="1:7">
      <c r="A4" s="5"/>
      <c r="B4" s="6"/>
      <c r="C4" s="6"/>
      <c r="D4" s="7"/>
      <c r="E4" s="2"/>
      <c r="F4" s="8" t="s">
        <v>2</v>
      </c>
      <c r="G4" s="2"/>
    </row>
    <row r="5" spans="1:7">
      <c r="A5" s="9"/>
      <c r="B5" s="10" t="s">
        <v>3</v>
      </c>
      <c r="C5" s="10" t="s">
        <v>3</v>
      </c>
      <c r="D5" s="11" t="s">
        <v>4</v>
      </c>
      <c r="E5" s="2"/>
      <c r="F5" s="12" t="s">
        <v>4</v>
      </c>
      <c r="G5" s="2"/>
    </row>
    <row r="6" spans="1:7" ht="15.75" thickBot="1">
      <c r="A6" s="13"/>
      <c r="B6" s="14">
        <v>2013</v>
      </c>
      <c r="C6" s="15">
        <v>2012</v>
      </c>
      <c r="D6" s="16">
        <v>2013</v>
      </c>
      <c r="E6" s="17"/>
      <c r="F6" s="18">
        <v>2014</v>
      </c>
      <c r="G6" s="19"/>
    </row>
    <row r="7" spans="1:7">
      <c r="A7" s="9" t="s">
        <v>5</v>
      </c>
      <c r="B7" s="20">
        <f>+[1]Dagbok_13!G3</f>
        <v>119490</v>
      </c>
      <c r="C7" s="2">
        <v>103530</v>
      </c>
      <c r="D7" s="21">
        <v>120000</v>
      </c>
      <c r="E7" s="21"/>
      <c r="F7" s="21">
        <v>120000</v>
      </c>
      <c r="G7" s="2"/>
    </row>
    <row r="8" spans="1:7">
      <c r="A8" s="9" t="s">
        <v>6</v>
      </c>
      <c r="B8" s="20">
        <f>SUM((+[1]Dagbok_13!J3)+(+[1]Dagbok_13!K3))</f>
        <v>4158</v>
      </c>
      <c r="C8" s="2">
        <v>3586</v>
      </c>
      <c r="D8" s="21">
        <v>3000</v>
      </c>
      <c r="E8" s="21"/>
      <c r="F8" s="21">
        <v>4000</v>
      </c>
      <c r="G8" s="2"/>
    </row>
    <row r="9" spans="1:7">
      <c r="A9" s="9" t="s">
        <v>7</v>
      </c>
      <c r="B9" s="20">
        <f>+[1]Dagbok_13!O3</f>
        <v>22400</v>
      </c>
      <c r="C9" s="2">
        <v>46850</v>
      </c>
      <c r="D9" s="21">
        <v>16000</v>
      </c>
      <c r="E9" s="21"/>
      <c r="F9" s="21">
        <v>22000</v>
      </c>
      <c r="G9" s="2"/>
    </row>
    <row r="10" spans="1:7">
      <c r="A10" s="9" t="s">
        <v>8</v>
      </c>
      <c r="B10" s="20">
        <f>[1]Dagbok_13!U3</f>
        <v>8505.5</v>
      </c>
      <c r="C10" s="2"/>
      <c r="D10" s="21"/>
      <c r="E10" s="21"/>
      <c r="F10" s="21">
        <v>9000</v>
      </c>
      <c r="G10" s="2"/>
    </row>
    <row r="11" spans="1:7">
      <c r="A11" s="9" t="s">
        <v>9</v>
      </c>
      <c r="B11" s="20">
        <f>+[1]Dagbok_13!Z3</f>
        <v>5873</v>
      </c>
      <c r="C11" s="2">
        <v>11676.71</v>
      </c>
      <c r="D11" s="21">
        <v>12000</v>
      </c>
      <c r="E11" s="21"/>
      <c r="F11" s="21">
        <v>6000</v>
      </c>
      <c r="G11" s="2"/>
    </row>
    <row r="12" spans="1:7">
      <c r="A12" s="9" t="s">
        <v>10</v>
      </c>
      <c r="B12" s="20">
        <f>+[1]Dagbok_13!V3</f>
        <v>1088.9100000000001</v>
      </c>
      <c r="C12" s="2">
        <v>1674.32</v>
      </c>
      <c r="D12" s="21">
        <v>1000</v>
      </c>
      <c r="E12" s="21"/>
      <c r="F12" s="21">
        <v>1000</v>
      </c>
      <c r="G12" s="2"/>
    </row>
    <row r="13" spans="1:7" ht="15.75" thickBot="1">
      <c r="A13" s="22" t="s">
        <v>11</v>
      </c>
      <c r="B13" s="23">
        <f>SUM(B7:B12)</f>
        <v>161515.41</v>
      </c>
      <c r="C13" s="24">
        <f>SUM(C7:C12)</f>
        <v>167317.03</v>
      </c>
      <c r="D13" s="25">
        <f>SUM(D7:D12)</f>
        <v>152000</v>
      </c>
      <c r="E13" s="21"/>
      <c r="F13" s="26">
        <f>SUM(F7:F12)</f>
        <v>162000</v>
      </c>
      <c r="G13" s="19"/>
    </row>
    <row r="14" spans="1:7">
      <c r="A14" s="9" t="s">
        <v>12</v>
      </c>
      <c r="B14" s="20">
        <f>-[1]Dagbok_13!I3</f>
        <v>33603</v>
      </c>
      <c r="C14" s="2">
        <v>32037</v>
      </c>
      <c r="D14" s="21">
        <v>33000</v>
      </c>
      <c r="E14" s="21"/>
      <c r="F14" s="21">
        <v>33000</v>
      </c>
      <c r="G14" s="2"/>
    </row>
    <row r="15" spans="1:7">
      <c r="A15" s="9" t="s">
        <v>13</v>
      </c>
      <c r="B15" s="20">
        <f>-[1]Dagbok_13!H3</f>
        <v>0</v>
      </c>
      <c r="C15" s="2">
        <v>0</v>
      </c>
      <c r="D15" s="21">
        <v>0</v>
      </c>
      <c r="E15" s="21"/>
      <c r="F15" s="21">
        <v>0</v>
      </c>
      <c r="G15" s="2"/>
    </row>
    <row r="16" spans="1:7">
      <c r="A16" s="9" t="s">
        <v>14</v>
      </c>
      <c r="B16" s="20">
        <f>-[1]Dagbok_13!L3</f>
        <v>5577</v>
      </c>
      <c r="C16" s="2">
        <v>4878</v>
      </c>
      <c r="D16" s="21">
        <v>5000</v>
      </c>
      <c r="E16" s="21"/>
      <c r="F16" s="21">
        <v>7000</v>
      </c>
      <c r="G16" s="2"/>
    </row>
    <row r="17" spans="1:7">
      <c r="A17" s="9" t="s">
        <v>15</v>
      </c>
      <c r="B17" s="20">
        <f>-[1]Dagbok_13!P3</f>
        <v>66938</v>
      </c>
      <c r="C17" s="2">
        <v>65340</v>
      </c>
      <c r="D17" s="21">
        <v>50000</v>
      </c>
      <c r="E17" s="21"/>
      <c r="F17" s="21">
        <v>70000</v>
      </c>
      <c r="G17" s="2"/>
    </row>
    <row r="18" spans="1:7">
      <c r="A18" s="9" t="s">
        <v>16</v>
      </c>
      <c r="B18" s="20">
        <f>-[1]Dagbok_13!Q3</f>
        <v>3366.5</v>
      </c>
      <c r="C18" s="2">
        <v>86347</v>
      </c>
      <c r="D18" s="21">
        <v>7000</v>
      </c>
      <c r="E18" s="21"/>
      <c r="F18" s="21">
        <v>5000</v>
      </c>
      <c r="G18" s="2"/>
    </row>
    <row r="19" spans="1:7">
      <c r="A19" s="9" t="s">
        <v>17</v>
      </c>
      <c r="B19" s="20">
        <f>-[1]Dagbok_13!R3</f>
        <v>17260</v>
      </c>
      <c r="C19" s="2">
        <v>28595</v>
      </c>
      <c r="D19" s="21">
        <v>16000</v>
      </c>
      <c r="E19" s="21"/>
      <c r="F19" s="21">
        <v>16000</v>
      </c>
      <c r="G19" s="2"/>
    </row>
    <row r="20" spans="1:7">
      <c r="A20" s="9" t="s">
        <v>18</v>
      </c>
      <c r="B20" s="20">
        <f>-[1]Dagbok_13!S3</f>
        <v>18570</v>
      </c>
      <c r="C20" s="2">
        <v>0</v>
      </c>
      <c r="D20" s="21">
        <v>20000</v>
      </c>
      <c r="E20" s="21"/>
      <c r="F20" s="21">
        <v>22000</v>
      </c>
      <c r="G20" s="2"/>
    </row>
    <row r="21" spans="1:7">
      <c r="A21" s="9" t="s">
        <v>19</v>
      </c>
      <c r="B21" s="20">
        <f>-[1]Dagbok_13!T3</f>
        <v>2196</v>
      </c>
      <c r="C21" s="2">
        <v>6720</v>
      </c>
      <c r="D21" s="21">
        <v>10000</v>
      </c>
      <c r="E21" s="2"/>
      <c r="F21" s="21">
        <v>3000</v>
      </c>
      <c r="G21" s="2"/>
    </row>
    <row r="22" spans="1:7">
      <c r="A22" s="9" t="s">
        <v>20</v>
      </c>
      <c r="B22" s="2"/>
      <c r="C22" s="2">
        <v>2772</v>
      </c>
      <c r="D22" s="21">
        <v>3000</v>
      </c>
      <c r="E22" s="2"/>
      <c r="F22" s="21">
        <v>0</v>
      </c>
      <c r="G22" s="2"/>
    </row>
    <row r="23" spans="1:7">
      <c r="A23" s="9" t="s">
        <v>21</v>
      </c>
      <c r="B23" s="20">
        <f>-[1]Dagbok_13!AA3</f>
        <v>5613</v>
      </c>
      <c r="C23" s="2">
        <v>7999.5</v>
      </c>
      <c r="D23" s="21">
        <v>8000</v>
      </c>
      <c r="E23" s="2"/>
      <c r="F23" s="21">
        <v>6000</v>
      </c>
      <c r="G23" s="2"/>
    </row>
    <row r="24" spans="1:7" ht="15.75" thickBot="1">
      <c r="A24" s="22" t="s">
        <v>22</v>
      </c>
      <c r="B24" s="23">
        <f>SUM(B14:B23)</f>
        <v>153123.5</v>
      </c>
      <c r="C24" s="24">
        <f>SUM(C14:C23)</f>
        <v>234688.5</v>
      </c>
      <c r="D24" s="25">
        <f>SUM(D14:D23)</f>
        <v>152000</v>
      </c>
      <c r="E24" s="2"/>
      <c r="F24" s="26">
        <f>SUM(F14:F23)</f>
        <v>162000</v>
      </c>
      <c r="G24" s="19"/>
    </row>
    <row r="25" spans="1:7">
      <c r="A25" s="27"/>
      <c r="B25" s="20"/>
      <c r="C25" s="28"/>
      <c r="D25" s="29"/>
      <c r="E25" s="2"/>
      <c r="F25" s="30"/>
      <c r="G25" s="2"/>
    </row>
    <row r="26" spans="1:7" ht="15.75" thickBot="1">
      <c r="A26" s="31" t="s">
        <v>23</v>
      </c>
      <c r="B26" s="32">
        <f>B13-B24</f>
        <v>8391.9100000000035</v>
      </c>
      <c r="C26" s="33">
        <f>C13-C24</f>
        <v>-67371.47</v>
      </c>
      <c r="D26" s="34">
        <f>D13-D24</f>
        <v>0</v>
      </c>
      <c r="E26" s="2"/>
      <c r="F26" s="35">
        <f>F13-F24</f>
        <v>0</v>
      </c>
      <c r="G26" s="19"/>
    </row>
    <row r="27" spans="1:7" ht="15.75" thickBot="1">
      <c r="A27" s="27"/>
      <c r="B27" s="20"/>
      <c r="C27" s="36"/>
      <c r="D27" s="28"/>
      <c r="E27" s="2"/>
      <c r="F27" s="28"/>
      <c r="G27" s="2"/>
    </row>
    <row r="28" spans="1:7" ht="15.75">
      <c r="A28" s="5"/>
      <c r="B28" s="37" t="s">
        <v>24</v>
      </c>
      <c r="C28" s="38"/>
      <c r="D28" s="39"/>
      <c r="E28" s="39"/>
      <c r="F28" s="39"/>
      <c r="G28" s="39"/>
    </row>
    <row r="29" spans="1:7" ht="15.75" thickBot="1">
      <c r="A29" s="13"/>
      <c r="B29" s="15">
        <v>2013</v>
      </c>
      <c r="C29" s="16">
        <v>2012</v>
      </c>
      <c r="D29" s="2"/>
      <c r="E29" s="2"/>
      <c r="F29" s="2"/>
      <c r="G29" s="19"/>
    </row>
    <row r="30" spans="1:7">
      <c r="A30" s="9" t="s">
        <v>25</v>
      </c>
      <c r="B30" s="20">
        <f>-[1]Dagbok_13!E3</f>
        <v>242</v>
      </c>
      <c r="C30" s="29">
        <v>53</v>
      </c>
      <c r="D30" s="2"/>
      <c r="E30" s="2"/>
      <c r="F30" s="2"/>
      <c r="G30" s="2"/>
    </row>
    <row r="31" spans="1:7">
      <c r="A31" s="9" t="s">
        <v>26</v>
      </c>
      <c r="B31" s="20">
        <f>SUM((-[1]Dagbok_13!F3))</f>
        <v>91599.97</v>
      </c>
      <c r="C31" s="29">
        <v>100177.06</v>
      </c>
      <c r="D31" s="2"/>
      <c r="E31" s="2"/>
      <c r="F31" s="2"/>
      <c r="G31" s="2"/>
    </row>
    <row r="32" spans="1:7">
      <c r="A32" s="9" t="s">
        <v>27</v>
      </c>
      <c r="B32" s="20">
        <f>-[1]Dagbok_13!M3</f>
        <v>0</v>
      </c>
      <c r="C32" s="29">
        <v>0</v>
      </c>
      <c r="D32" s="2"/>
      <c r="E32" s="2"/>
      <c r="F32" s="2"/>
      <c r="G32" s="2"/>
    </row>
    <row r="33" spans="1:7" ht="15.75" thickBot="1">
      <c r="A33" s="22" t="s">
        <v>28</v>
      </c>
      <c r="B33" s="23">
        <f>SUM(B30:B32)</f>
        <v>91841.97</v>
      </c>
      <c r="C33" s="25">
        <f>SUM(C30:C32)</f>
        <v>100230.06</v>
      </c>
      <c r="D33" s="28"/>
      <c r="E33" s="2"/>
      <c r="F33" s="28"/>
      <c r="G33" s="2"/>
    </row>
    <row r="34" spans="1:7">
      <c r="A34" s="9" t="s">
        <v>29</v>
      </c>
      <c r="B34" s="20">
        <f>[1]Dagbok_13!N3</f>
        <v>2600</v>
      </c>
      <c r="C34" s="40">
        <f>[1]Dagbok_13!N4</f>
        <v>19380</v>
      </c>
      <c r="D34" s="2"/>
      <c r="E34" s="2"/>
      <c r="F34" s="2"/>
      <c r="G34" s="2"/>
    </row>
    <row r="35" spans="1:7">
      <c r="A35" s="9" t="s">
        <v>30</v>
      </c>
      <c r="B35" s="20">
        <f>SUM(+B33-B34)</f>
        <v>89241.97</v>
      </c>
      <c r="C35" s="41">
        <f>SUM(+C33-C34)</f>
        <v>80850.06</v>
      </c>
      <c r="D35" s="2"/>
      <c r="E35" s="2"/>
      <c r="F35" s="2"/>
      <c r="G35" s="2"/>
    </row>
    <row r="36" spans="1:7" ht="15.75" thickBot="1">
      <c r="A36" s="22" t="s">
        <v>31</v>
      </c>
      <c r="B36" s="23">
        <f>SUM(B34:B35)</f>
        <v>91841.97</v>
      </c>
      <c r="C36" s="25">
        <f>SUM(C34:C35)</f>
        <v>100230.06</v>
      </c>
      <c r="D36" s="2"/>
      <c r="E36" s="2"/>
      <c r="F36" s="2"/>
      <c r="G36" s="2"/>
    </row>
    <row r="37" spans="1:7">
      <c r="A37" s="2"/>
      <c r="B37" s="42"/>
      <c r="C37" s="2"/>
      <c r="D37" s="2"/>
      <c r="E37" s="2"/>
      <c r="F37" s="2"/>
      <c r="G37" s="2"/>
    </row>
    <row r="38" spans="1:7">
      <c r="A38" s="2"/>
      <c r="B38" s="42"/>
      <c r="C38" s="2"/>
      <c r="D38" s="2"/>
      <c r="E38" s="2"/>
      <c r="F38" s="2"/>
      <c r="G38" s="2"/>
    </row>
    <row r="39" spans="1:7">
      <c r="A39" s="43"/>
      <c r="B39" s="42"/>
      <c r="C39" s="2"/>
      <c r="D39" s="2"/>
      <c r="E39" s="2"/>
      <c r="F39" s="28"/>
      <c r="G39" s="2"/>
    </row>
    <row r="40" spans="1:7">
      <c r="A40" s="44" t="s">
        <v>49</v>
      </c>
      <c r="B40" s="45"/>
      <c r="C40" s="2"/>
      <c r="D40" s="2"/>
      <c r="E40" s="2"/>
      <c r="F40" s="28"/>
      <c r="G40" s="2"/>
    </row>
    <row r="41" spans="1:7">
      <c r="A41" s="44"/>
      <c r="B41" s="42"/>
      <c r="C41" s="2"/>
      <c r="D41" s="2"/>
      <c r="E41" s="2"/>
      <c r="F41" s="2"/>
      <c r="G41" s="2"/>
    </row>
    <row r="42" spans="1:7">
      <c r="A42" s="46" t="s">
        <v>32</v>
      </c>
      <c r="B42" s="20" t="s">
        <v>33</v>
      </c>
      <c r="C42" s="2"/>
      <c r="D42" s="28"/>
      <c r="E42" s="2"/>
      <c r="F42" s="2"/>
      <c r="G42" s="2"/>
    </row>
    <row r="43" spans="1:7">
      <c r="A43" s="46"/>
      <c r="B43" s="20" t="s">
        <v>34</v>
      </c>
      <c r="C43" s="2"/>
      <c r="D43" s="28"/>
      <c r="E43" s="2"/>
      <c r="F43" s="2"/>
      <c r="G43" s="2"/>
    </row>
    <row r="44" spans="1:7">
      <c r="A44" s="28"/>
      <c r="B44" s="42"/>
      <c r="C44" s="28"/>
      <c r="D44" s="2"/>
      <c r="E44" s="2"/>
      <c r="F44" s="2"/>
      <c r="G44" s="2"/>
    </row>
    <row r="45" spans="1:7">
      <c r="A45" s="28" t="s">
        <v>35</v>
      </c>
      <c r="B45" s="47" t="s">
        <v>36</v>
      </c>
      <c r="C45" s="48" t="s">
        <v>37</v>
      </c>
      <c r="D45" s="49" t="s">
        <v>38</v>
      </c>
      <c r="E45" s="28"/>
      <c r="F45" s="2"/>
      <c r="G45" s="2"/>
    </row>
    <row r="46" spans="1:7">
      <c r="A46" s="28" t="s">
        <v>39</v>
      </c>
      <c r="B46" s="47" t="s">
        <v>40</v>
      </c>
      <c r="C46" s="50" t="s">
        <v>41</v>
      </c>
      <c r="D46" s="49" t="s">
        <v>42</v>
      </c>
      <c r="E46" s="2"/>
      <c r="F46" s="2"/>
      <c r="G46" s="51"/>
    </row>
    <row r="47" spans="1:7">
      <c r="A47" s="28" t="s">
        <v>43</v>
      </c>
      <c r="B47" s="47" t="s">
        <v>44</v>
      </c>
      <c r="C47" s="50" t="s">
        <v>41</v>
      </c>
      <c r="D47" s="49" t="s">
        <v>42</v>
      </c>
      <c r="E47" s="28"/>
      <c r="F47" s="2"/>
      <c r="G47" s="51"/>
    </row>
    <row r="48" spans="1:7">
      <c r="A48" s="28" t="s">
        <v>45</v>
      </c>
      <c r="B48" s="47"/>
      <c r="C48" s="50"/>
      <c r="D48" s="49"/>
      <c r="E48" s="2"/>
      <c r="F48" s="2"/>
      <c r="G48" s="51"/>
    </row>
    <row r="49" spans="1:7">
      <c r="A49" s="28" t="s">
        <v>46</v>
      </c>
      <c r="B49" s="20" t="s">
        <v>47</v>
      </c>
      <c r="C49" s="52" t="s">
        <v>48</v>
      </c>
      <c r="D49" s="49"/>
      <c r="E49" s="2"/>
      <c r="F49" s="2"/>
      <c r="G49" s="51"/>
    </row>
    <row r="50" spans="1:7">
      <c r="A50" s="46"/>
      <c r="B50" s="42"/>
      <c r="C50" s="2"/>
      <c r="D50" s="2"/>
      <c r="E50" s="2"/>
      <c r="F50" s="2"/>
      <c r="G50" s="51"/>
    </row>
  </sheetData>
  <conditionalFormatting sqref="B6">
    <cfRule type="cellIs" priority="1" stopIfTrue="1" operator="between">
      <formula>2005</formula>
      <formula>2500</formula>
    </cfRule>
  </conditionalFormatting>
  <dataValidations count="2">
    <dataValidation type="whole" allowBlank="1" showInputMessage="1" showErrorMessage="1" sqref="C6">
      <formula1>0</formula1>
      <formula2>2500</formula2>
    </dataValidation>
    <dataValidation type="decimal" allowBlank="1" showInputMessage="1" showErrorMessage="1" sqref="B6">
      <formula1>0</formula1>
      <formula2>2500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Akershus Fylkeskommune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Skretting</dc:creator>
  <cp:lastModifiedBy>Lars Urholt</cp:lastModifiedBy>
  <dcterms:created xsi:type="dcterms:W3CDTF">2014-01-10T11:58:20Z</dcterms:created>
  <dcterms:modified xsi:type="dcterms:W3CDTF">2014-01-23T15:13:11Z</dcterms:modified>
</cp:coreProperties>
</file>